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pavla.charvatova" reservationPassword="0"/>
  <workbookPr/>
  <bookViews>
    <workbookView xWindow="240" yWindow="120" windowWidth="14940" windowHeight="9225" activeTab="0"/>
  </bookViews>
  <sheets>
    <sheet name="SO01" sheetId="1" r:id="rId1"/>
  </sheets>
  <definedNames/>
  <calcPr/>
  <webPublishing/>
</workbook>
</file>

<file path=xl/sharedStrings.xml><?xml version="1.0" encoding="utf-8"?>
<sst xmlns="http://schemas.openxmlformats.org/spreadsheetml/2006/main" count="415" uniqueCount="183">
  <si>
    <t>ASPE10</t>
  </si>
  <si>
    <t>S</t>
  </si>
  <si>
    <t>Firma: ÚDRŽBA SILNIC Královéhradeckého kraje a.s.</t>
  </si>
  <si>
    <t>Soupis prací objektu</t>
  </si>
  <si>
    <t xml:space="preserve">Stavba: </t>
  </si>
  <si>
    <t>34212</t>
  </si>
  <si>
    <t>Odstranění nehodové lokality - II/303 Náchod_12042022_neoceněný</t>
  </si>
  <si>
    <t>O</t>
  </si>
  <si>
    <t>Rozpočet:</t>
  </si>
  <si>
    <t>0,00</t>
  </si>
  <si>
    <t>15,00</t>
  </si>
  <si>
    <t>21,00</t>
  </si>
  <si>
    <t>3</t>
  </si>
  <si>
    <t>2</t>
  </si>
  <si>
    <t>SO01</t>
  </si>
  <si>
    <t>Odstranění obecné nehodové lokality O02270 - II/303 Náchod</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</si>
  <si>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</si>
  <si>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</si>
  <si>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</si>
  <si>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</si>
  <si>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</si>
  <si>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</si>
  <si>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</si>
  <si>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</si>
  <si>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</si>
  <si>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</si>
  <si>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</si>
  <si>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</si>
  <si>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</si>
  <si>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</si>
  <si>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</si>
  <si>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</si>
  <si>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</si>
  <si>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</si>
  <si>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</si>
  <si>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</si>
  <si>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014112</t>
  </si>
  <si>
    <t/>
  </si>
  <si>
    <t>POPLATKY ZA SKLÁDKU TYP S-IO (INERTNÍ ODPAD)</t>
  </si>
  <si>
    <t>T</t>
  </si>
  <si>
    <t>PP</t>
  </si>
  <si>
    <t>zemina</t>
  </si>
  <si>
    <t>VV</t>
  </si>
  <si>
    <t>zemina z krajnic (pol.č.12922) : 37,5*0,1*2,0=7,500 [A]  
čištění UV (pol.č.12980) : 2*0,1*2,0=0,400 [B]  
Celkem: A+B=7,900 [C]</t>
  </si>
  <si>
    <t>TS</t>
  </si>
  <si>
    <t>zahrnuje veškeré poplatky provozovateli skládky související s uložením odpadu na skládce.</t>
  </si>
  <si>
    <t>014122</t>
  </si>
  <si>
    <t>POPLATKY ZA SKLÁDKU TYP S-OO (OSTATNÍ ODPAD)</t>
  </si>
  <si>
    <t>stavební suť a vybourané hmoty</t>
  </si>
  <si>
    <t>vodici proužky (pol.č.915402) : 5*0,13*2,4=1,560 [A]</t>
  </si>
  <si>
    <t>02720</t>
  </si>
  <si>
    <t>A</t>
  </si>
  <si>
    <t>POMOC PRÁCE ZŘÍZ NEBO ZAJIŠŤ REGULACI A OCHRANU DOPRAVY</t>
  </si>
  <si>
    <t>KPL</t>
  </si>
  <si>
    <t>„ Položka zahrnuje montáž a demontáž vč. dílčích přesunů kompletního dopravně-inženýrského opatření pro stavbu dle projektové dokumentace vč.této dokumentace a aktuálních požadavků na provedení - TP, typových dopravně inženýrských opatření apod“.</t>
  </si>
  <si>
    <t>1=1,000 [A]</t>
  </si>
  <si>
    <t>zahrnuje veškeré náklady spojené s objednatelem požadovanými zařízeními</t>
  </si>
  <si>
    <t>B</t>
  </si>
  <si>
    <t>„Nájemné dočasného dopravního značení.“</t>
  </si>
  <si>
    <t>C</t>
  </si>
  <si>
    <t>Zajištění dopravy během stavby osobami zhotovitele vč. dočasného dopr.značení.</t>
  </si>
  <si>
    <t>" Po dobu pracovní doby při realizaci stavby bude doprava řízena pracovníky stavby. Během technologické přestávky a v nočních hodinách bude provoz řízen světelnou signalizací. Pokud nastanou nepředvidatelné (kritické) dopravní situace během technologické přestávky (vč. mimopracovních dní), zhotovitel je povinen zajistit řízení provozu pracovníky stavby po dobu nezbytně nutnou.  "  
1=1,000 [A]</t>
  </si>
  <si>
    <t>D</t>
  </si>
  <si>
    <t>Zajištění návrhu a projednání dopravního opatření potřebného pro realizaci.</t>
  </si>
  <si>
    <t>7</t>
  </si>
  <si>
    <t>02730</t>
  </si>
  <si>
    <t>POMOC PRÁCE ZŘÍZ NEBO ZAJIŠŤ OCHRANU INŽENÝRSKÝCH SÍTÍ</t>
  </si>
  <si>
    <t>Zajištění inženýrských sítí během realizace stavby dle požadavků správců. Nutné vytyčení všech podzemních sítí s protokolárním zápisem příslušných správců. Přesnou polohu podzemních vedení ověřit ručně kopanými sondami. Podzemní plynovod, sdělovací kabely, elektrické vedení včetně vrchního vedení, vodovod, v trase příčné přechody. Přechody nutno ochránit. Zajištění stavby proti škodám na okolních pozemcích a objektech.</t>
  </si>
  <si>
    <t>8</t>
  </si>
  <si>
    <t>02991</t>
  </si>
  <si>
    <t>OSTATNÍ POŽADAVKY - INFORMAČNÍ TABULE</t>
  </si>
  <si>
    <t>KUS</t>
  </si>
  <si>
    <t>Náklady na zřízení informační tabule s údaji o stavbě s textem dle vzoru objednatele, včetně kotvení. Po ukončení stavby odstranění.</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</si>
  <si>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</si>
  <si>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Zemní práce</t>
  </si>
  <si>
    <t>11372</t>
  </si>
  <si>
    <t>FRÉZOVÁNÍ ZPEVNĚNÝCH PLOCH ASFALTOVÝCH</t>
  </si>
  <si>
    <t>M3</t>
  </si>
  <si>
    <t>zahrnuje veškerou manipulaci, přesuny a uložení suti, zhotovitel v ceně zohlední zpětné využití vybouraného/recyklovaného materiálu, přebytek zůstává zhotoviteli</t>
  </si>
  <si>
    <t>oprava vozovky frézováním v tl.10cm (prům. dl. x š. x tl.): 210*7,9*0,10=165,900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</si>
  <si>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</si>
  <si>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113767</t>
  </si>
  <si>
    <t>FRÉZOVÁNÍ DRÁŽKY PRŮŘEZU DO 1000MM2 V ASFALTOVÉ VOZOVCE</t>
  </si>
  <si>
    <t>M</t>
  </si>
  <si>
    <t>20x50</t>
  </si>
  <si>
    <t>napojení na stáv.vozovku  : 6,6+10=16,600 [B]  
středová spára : 210=210,000 [A]  
poruchy : 100=100,000 [C]  
Celkem: B+A+C=326,600 [D]</t>
  </si>
  <si>
    <t>Položka zahrnuje veškerou manipulaci s vybouranou sutí a s vybouranými hmotami vč. uložení na skládku.</t>
  </si>
  <si>
    <t>11</t>
  </si>
  <si>
    <t>12922</t>
  </si>
  <si>
    <t>ČIŠTĚNÍ KRAJNIC OD NÁNOSU TL. DO 100MM</t>
  </si>
  <si>
    <t>M2</t>
  </si>
  <si>
    <t>vč. naložení, odvozu a uložení na skládku</t>
  </si>
  <si>
    <t>nezp.krajnice : 75*0,5=37,500 [A]</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</si>
  <si>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</si>
  <si>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12</t>
  </si>
  <si>
    <t>12980</t>
  </si>
  <si>
    <t>ČIŠTĚNÍ ULIČNÍCH VPUSTÍ</t>
  </si>
  <si>
    <t>dle potřeby : 2=2,000 [A]</t>
  </si>
  <si>
    <t>Komunikace</t>
  </si>
  <si>
    <t>13</t>
  </si>
  <si>
    <t>56962</t>
  </si>
  <si>
    <t>ZPEVNĚNÍ KRAJNIC Z RECYKLOVANÉHO MATERIÁLU TL DO 100MM</t>
  </si>
  <si>
    <t>vyfrézovaný asfaltový materiál 0/32</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</si>
  <si>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</si>
  <si>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14</t>
  </si>
  <si>
    <t>572213</t>
  </si>
  <si>
    <t>SPOJOVACÍ POSTŘIK Z EMULZE DO 0,5KG/M2</t>
  </si>
  <si>
    <t>kationaktivní asfaltové emulze PS-E 0,3kg/m2</t>
  </si>
  <si>
    <t>celková plocha opravy (prům. dl. x š. x tl.): 210*7,9=1 659,000 [A]</t>
  </si>
  <si>
    <t>- dodání všech předepsaných materiálů pro postřiky v předepsaném množství    
- provedení dle předepsaného technologického předpisu    
- zřízení vrstvy bez rozlišení šířky, pokládání vrstvy po etapách    
- úpravu napojení, ukončení</t>
  </si>
  <si>
    <t>15</t>
  </si>
  <si>
    <t>kationaktivní asfaltové emulze PS-E 0,5kg/m2</t>
  </si>
  <si>
    <t>16</t>
  </si>
  <si>
    <t>572224</t>
  </si>
  <si>
    <t>SPOJOVACÍ POSTŘIK Z MODIFIK EMULZE DO 1,0KG/M2</t>
  </si>
  <si>
    <t>modifik. asfaltové emulze C 60 BP 5,  1,0 kg/m2</t>
  </si>
  <si>
    <t>oprava poruch - 20% z celk.plochy : 1667,8*0,2=333,560 [A]</t>
  </si>
  <si>
    <t>17</t>
  </si>
  <si>
    <t>57280A</t>
  </si>
  <si>
    <t>PROTISMYKOVÁ ÚPRAVA POVRCHU VOZOVKY ZA STUDENA</t>
  </si>
  <si>
    <t>ROCBINDA - provedení pro vozovky, červená</t>
  </si>
  <si>
    <t>celk.plocha - mikrokoberec : 1667,8-971,8=696,000 [A]</t>
  </si>
  <si>
    <t>- termosetové pojivo    
- zdrsňující materiál (kamenivo)    
- provedení dle předepsaného technologického předpisu    
- zřízení vrstvy bez rozlišení šířky, pokládání vrstvy po etapách</t>
  </si>
  <si>
    <t>18</t>
  </si>
  <si>
    <t>5732A</t>
  </si>
  <si>
    <t>MIKROKOBEREC DVOUVRSTVÝ FRAKCE KAMENIVA 0/8 + 0/8</t>
  </si>
  <si>
    <t>EMULZNÍ MIKROKOBEREC DVOUVRSTVÝ EMK-DV 0/8 20 MM   ČSN 736130</t>
  </si>
  <si>
    <t>mikrokoberec : (25+88)*8,6=971,800 [A]</t>
  </si>
  <si>
    <t>Položka zahrnuje:    
- očištění povrchu podkladu, zakrytí poklopů, mříží a pod.    
- dodání veškerého potřebného materiálu (kamenivo předepsané frakce, emulze, přísady,    
voda)    
- pokládku dvou vrstev (tloušťka je dána frakcí použitého kameniva)    
- zhutnění (pokud je předepsáno zadávací dokumentací)    
Položka nezahrnuje odstranění vodorovného dopravního zančení a spojovací postřik</t>
  </si>
  <si>
    <t>19</t>
  </si>
  <si>
    <t>57476</t>
  </si>
  <si>
    <t>VOZOVKOVÉ VÝZTUŽNÉ VRSTVY Z GEOMŘÍŽOVINY S TKANINOU</t>
  </si>
  <si>
    <t>geotextílie s mřížkou za skalných vláken pevnost 100/100 kN dle TP115</t>
  </si>
  <si>
    <t>- dodání geomříže v požadované kvalitě a v množství včetně přesahů (přesahy započteny v jednotkové ceně)    
- očištění podkladu    
- pokládka geomříže dle předepsaného technologického předpisu</t>
  </si>
  <si>
    <t>20</t>
  </si>
  <si>
    <t>5774AE</t>
  </si>
  <si>
    <t>VRSTVY PRO OBNOVU A OPRAVY Z ASF BETONU ACO 11+, 11S</t>
  </si>
  <si>
    <t>nemodifikovaný ACO 11+ 50/70 v tl.40mm</t>
  </si>
  <si>
    <t>celková plocha opravy (prům. dl. x š. x tl.): 210*7,9*0,04=66,360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</si>
  <si>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    
- položka je určena pro obnovu asfaltového krytu drobných oprav a plošných rozpadů (vztahuje se na plochu jednotlivě do 10000m2). Není určena pro souvislou obnovu    
asfaltového krytu (ta se vykáže položkami 574*** a 575***) a pro výspravu výtluků (ta se vykáže položkami 5779**, vztahuje se na plochu jednotlivě do 10m2).    
-nezahrnuje očištění podkladu po veřejném provozu</t>
  </si>
  <si>
    <t>21</t>
  </si>
  <si>
    <t>5774EG</t>
  </si>
  <si>
    <t>VRSTVY PRO OBNOVU A OPRAVY Z ASF BETONU ACP 16+, 16S</t>
  </si>
  <si>
    <t>nemodifikovaný ACP 16+ 50/70 v tl.60mm</t>
  </si>
  <si>
    <t>celková plocha opravy (prům. dl. x š. x tl.): 210*7,9*0,06=99,540 [A]</t>
  </si>
  <si>
    <t>Ostatní konstrukce a práce</t>
  </si>
  <si>
    <t>22</t>
  </si>
  <si>
    <t>91228</t>
  </si>
  <si>
    <t>SMĚROVÉ SLOUPKY Z PLAST HMOT VČETNĚ ODRAZNÉHO PÁSKU</t>
  </si>
  <si>
    <t>bílé Z11</t>
  </si>
  <si>
    <t>výměna směrových sloupků : 8=8,000 [A]</t>
  </si>
  <si>
    <t>položka zahrnuje:    
- dodání a osazení sloupku včetně nutných zemních prací    
- vnitrostaveništní a mimostaveništní doprava    
- odrazky plastové nebo z retroreflexní fólie</t>
  </si>
  <si>
    <t>23</t>
  </si>
  <si>
    <t>915211</t>
  </si>
  <si>
    <t>VODOROVNÉ DOPRAVNÍ ZNAČENÍ PLASTEM HLADKÉ - DODÁVKA A POKLÁDKA</t>
  </si>
  <si>
    <t>optická psychologická brzda V18 dle TP133, retroreflexní úprava pro sil.II třídy   
dle stanovení místní úpravy provozu na pozemních komunikacích</t>
  </si>
  <si>
    <t>V18 : 2*(5*0,5*2,75+5*0,25*2,75)=20,625 [A]</t>
  </si>
  <si>
    <t>položka zahrnuje:    
- dodání a pokládku nátěrového materiálu (měří se pouze natíraná plocha)    
- předznačení a reflexní úpravu</t>
  </si>
  <si>
    <t>24</t>
  </si>
  <si>
    <t>915221</t>
  </si>
  <si>
    <t>VODOR DOPRAV ZNAČ PLASTEM STRUKTURÁLNÍ NEHLUČNÉ - DOD A POKLÁDKA</t>
  </si>
  <si>
    <t>Obnova VDZ - plast strukturální nehlučný - bílá, retroreflexní úprava pro sil.II třídy, dle TP133   
dle stanovení místní úpravy provozu na pozemních komunikacích</t>
  </si>
  <si>
    <t>nové VDZ  :   
V1a : 210*0,125+20*0,125+15*0,5*0,125=29,688 [A]  
V4 : 210*2*0,125=52,500 [B]  
V9 : 4*1,2+2*1,5=7,800 [C]  
Celkem: A+B+C=89,988 [D]</t>
  </si>
  <si>
    <t>25</t>
  </si>
  <si>
    <t>915401</t>
  </si>
  <si>
    <t>VODOROVNÉ DOPRAVNÍ ZNAČENÍ BETON PREFABRIK - DODÁVKA A POKLÁDKA</t>
  </si>
  <si>
    <t>do bet.lože C20/25nXF3, 80/500/250, bílá</t>
  </si>
  <si>
    <t>výměna poškozené přídlažby - předpoklad : 20*0,25=5,000 [A]</t>
  </si>
  <si>
    <t>zahrnuje dodávku betonových prefabrikátů a jejich osazení do předepsaného lože</t>
  </si>
  <si>
    <t>26</t>
  </si>
  <si>
    <t>915402</t>
  </si>
  <si>
    <t>VODOR DOPRAV ZNAČ BETON PREFABRIK - ODSTRANĚNÍ</t>
  </si>
  <si>
    <t>zahrnuje odstranění a odklizení vybouraného materiálu s odvozem na skládku</t>
  </si>
  <si>
    <t>27</t>
  </si>
  <si>
    <t>931327</t>
  </si>
  <si>
    <t>TĚSNĚNÍ DILATAČ SPAR ASF ZÁLIVKOU MODIFIK PRŮŘ DO 1000MM2</t>
  </si>
  <si>
    <t>zalití spáry modifikovanou asf.zálivkou</t>
  </si>
  <si>
    <t>položka zahrnuje dodávku a osazení předepsaného materiálu, očištění ploch spáry před úpravou, očištění okolí spáry po úpravě    
nezahrnuje těsnící profil</t>
  </si>
  <si>
    <t>28</t>
  </si>
  <si>
    <t>93808</t>
  </si>
  <si>
    <t>OČIŠTĚNÍ VOZOVEK ZAMETENÍM</t>
  </si>
  <si>
    <t>oprava vozovky frézováním v tl.10cm (prům. dl. x š. x tl.): 210*7,9=1 659,000 [A]</t>
  </si>
  <si>
    <t>položka zahrnuje očištění předepsaným způsobem včetně odklizení vzniklého odpadu</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</si>
</sst>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6"/>
      <color rgb="FF000000"/>
      <name val="Arial"/>
      <family val="0"/>
    </font>
    <font>
      <b/>
      <sz val="11"/>
      <name val="Arial"/>
      <family val="0"/>
    </font>
    <font>
      <sz val="10"/>
      <color rgb="FFFFFFFF"/>
      <name val="Arial"/>
      <family val="0"/>
    </font>
    <font>
      <b/>
      <sz val="10"/>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style="thin"/>
      <top/>
      <bottom/>
    </border>
    <border>
      <left/>
      <right/>
      <top/>
      <bottom style="thin"/>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37">
    <xf numFmtId="0" fontId="0" fillId="0" borderId="0" xfId="0"/>
    <xf numFmtId="0" fontId="0" fillId="2" borderId="0" xfId="0" applyFill="1"/>
    <xf numFmtId="0" fontId="1" fillId="2" borderId="0" xfId="0" applyFont="1" applyFill="1" applyAlignment="1">
      <alignment horizontal="center" vertical="center"/>
    </xf>
    <xf numFmtId="0" fontId="0" fillId="2" borderId="1" xfId="0" applyFill="1" applyBorder="1" applyAlignment="1">
      <alignment horizontal="center"/>
    </xf>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2" fillId="2" borderId="0" xfId="0" applyFont="1" applyFill="1"/>
    <xf numFmtId="0" fontId="2" fillId="2" borderId="0" xfId="0" applyFont="1" applyFill="1" applyAlignment="1">
      <alignment horizontal="right"/>
    </xf>
    <xf numFmtId="0" fontId="2" fillId="2" borderId="0" xfId="0" applyFont="1" applyFill="1" applyAlignment="1">
      <alignment horizontal="left"/>
    </xf>
    <xf numFmtId="0" fontId="3" fillId="3" borderId="1" xfId="0" applyFont="1" applyFill="1" applyBorder="1" applyAlignment="1">
      <alignment horizontal="center" vertical="center" wrapText="1"/>
    </xf>
    <xf numFmtId="0" fontId="2" fillId="2" borderId="3" xfId="0" applyFont="1" applyFill="1" applyBorder="1"/>
    <xf numFmtId="0" fontId="2" fillId="2" borderId="3" xfId="0" applyFont="1" applyFill="1" applyBorder="1" applyAlignment="1">
      <alignment horizontal="right"/>
    </xf>
    <xf numFmtId="0" fontId="2" fillId="2" borderId="3" xfId="0" applyFont="1" applyFill="1" applyBorder="1" applyAlignment="1">
      <alignment horizontal="left"/>
    </xf>
    <xf numFmtId="0" fontId="0" fillId="2" borderId="6" xfId="0" applyFill="1" applyBorder="1"/>
    <xf numFmtId="0" fontId="4" fillId="2" borderId="5" xfId="0" applyFont="1" applyFill="1" applyBorder="1" applyAlignment="1">
      <alignment horizontal="right"/>
    </xf>
    <xf numFmtId="177" fontId="4" fillId="2" borderId="5" xfId="0" applyNumberFormat="1" applyFont="1" applyFill="1" applyBorder="1" applyAlignment="1">
      <alignment horizontal="center"/>
    </xf>
    <xf numFmtId="0" fontId="4" fillId="2" borderId="5" xfId="0" applyFont="1" applyFill="1" applyBorder="1" applyAlignment="1">
      <alignment wrapText="1"/>
    </xf>
    <xf numFmtId="0" fontId="0" fillId="0" borderId="1" xfId="0" applyBorder="1"/>
    <xf numFmtId="0" fontId="4" fillId="2" borderId="6" xfId="0" applyFont="1" applyFill="1" applyBorder="1" applyAlignment="1">
      <alignment horizontal="right"/>
    </xf>
    <xf numFmtId="0" fontId="4" fillId="2" borderId="6" xfId="0" applyFont="1" applyFill="1" applyBorder="1" applyAlignment="1">
      <alignment wrapText="1"/>
    </xf>
    <xf numFmtId="177" fontId="4"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5" fillId="0" borderId="1" xfId="0" applyFont="1" applyBorder="1" applyAlignment="1">
      <alignment horizontal="left" vertical="center" wrapText="1"/>
    </xf>
    <xf numFmtId="0" fontId="4" fillId="2" borderId="0" xfId="0" applyFont="1" applyFill="1" applyAlignment="1">
      <alignment horizontal="right"/>
    </xf>
    <xf numFmtId="177" fontId="4" fillId="2" borderId="0" xfId="0" applyNumberFormat="1" applyFont="1" applyFill="1" applyAlignment="1">
      <alignment horizontal="center"/>
    </xf>
    <xf numFmtId="0" fontId="4" fillId="2" borderId="3" xfId="0" applyFont="1" applyFill="1" applyBorder="1" applyAlignment="1">
      <alignment horizontal="right"/>
    </xf>
    <xf numFmtId="177" fontId="4" fillId="2" borderId="3" xfId="0" applyNumberFormat="1" applyFont="1" applyFill="1" applyBorder="1" applyAlignment="1">
      <alignment horizontal="center"/>
    </xf>
    <xf numFmtId="177" fontId="0" fillId="2" borderId="1" xfId="0" applyNumberForma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styles" Target="styles.xml" /><Relationship Id="rId3" Type="http://schemas.openxmlformats.org/officeDocument/2006/relationships/sharedStrings" Target="sharedStrings.xml" /><Relationship Id="rId4"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sheetPr>
    <pageSetUpPr fitToPage="1"/>
  </sheetPr>
  <dimension ref="A1:R123"/>
  <sheetViews>
    <sheetView tabSelected="1"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0+O8+O41+O58+O95</f>
      </c>
      <c t="s">
        <v>12</v>
      </c>
    </row>
    <row r="3" spans="1:16" ht="15" customHeight="1">
      <c r="A3" t="s">
        <v>1</v>
      </c>
      <c s="8" t="s">
        <v>4</v>
      </c>
      <c s="9" t="s">
        <v>5</v>
      </c>
      <c s="1"/>
      <c s="10" t="s">
        <v>6</v>
      </c>
      <c s="1"/>
      <c s="4"/>
      <c s="3" t="s">
        <v>14</v>
      </c>
      <c s="36">
        <f>0+I8+I41+I58+I95</f>
      </c>
      <c r="O3" t="s">
        <v>9</v>
      </c>
      <c t="s">
        <v>13</v>
      </c>
    </row>
    <row r="4" spans="1:16" ht="15" customHeight="1">
      <c r="A4" t="s">
        <v>7</v>
      </c>
      <c s="12" t="s">
        <v>8</v>
      </c>
      <c s="13" t="s">
        <v>14</v>
      </c>
      <c s="5"/>
      <c s="14" t="s">
        <v>15</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0+I9+I13+I17+I21+I25+I29+I33+I37</f>
      </c>
      <c>
        <f>0+O9+O13+O17+O21+O25+O29+O33+O37</f>
      </c>
    </row>
    <row r="9" spans="1:16" ht="12.75">
      <c r="A9" s="19" t="s">
        <v>35</v>
      </c>
      <c s="23" t="s">
        <v>19</v>
      </c>
      <c s="23" t="s">
        <v>36</v>
      </c>
      <c s="19" t="s">
        <v>37</v>
      </c>
      <c s="24" t="s">
        <v>38</v>
      </c>
      <c s="25" t="s">
        <v>39</v>
      </c>
      <c s="26">
        <v>7.9</v>
      </c>
      <c s="27">
        <v>0</v>
      </c>
      <c s="27">
        <f>ROUND(ROUND(H9,2)*ROUND(G9,3),2)</f>
      </c>
      <c r="O9">
        <f>(I9*21)/100</f>
      </c>
      <c t="s">
        <v>13</v>
      </c>
    </row>
    <row r="10" spans="1:5" ht="12.75">
      <c r="A10" s="28" t="s">
        <v>40</v>
      </c>
      <c r="E10" s="29" t="s">
        <v>41</v>
      </c>
    </row>
    <row r="11" spans="1:5" ht="38.25">
      <c r="A11" s="30" t="s">
        <v>42</v>
      </c>
      <c r="E11" s="31" t="s">
        <v>43</v>
      </c>
    </row>
    <row r="12" spans="1:5" ht="25.5">
      <c r="A12" t="s">
        <v>44</v>
      </c>
      <c r="E12" s="29" t="s">
        <v>45</v>
      </c>
    </row>
    <row r="13" spans="1:16" ht="12.75">
      <c r="A13" s="19" t="s">
        <v>35</v>
      </c>
      <c s="23" t="s">
        <v>13</v>
      </c>
      <c s="23" t="s">
        <v>46</v>
      </c>
      <c s="19" t="s">
        <v>37</v>
      </c>
      <c s="24" t="s">
        <v>47</v>
      </c>
      <c s="25" t="s">
        <v>39</v>
      </c>
      <c s="26">
        <v>1.56</v>
      </c>
      <c s="27">
        <v>0</v>
      </c>
      <c s="27">
        <f>ROUND(ROUND(H13,2)*ROUND(G13,3),2)</f>
      </c>
      <c r="O13">
        <f>(I13*21)/100</f>
      </c>
      <c t="s">
        <v>13</v>
      </c>
    </row>
    <row r="14" spans="1:5" ht="12.75">
      <c r="A14" s="28" t="s">
        <v>40</v>
      </c>
      <c r="E14" s="29" t="s">
        <v>48</v>
      </c>
    </row>
    <row r="15" spans="1:5" ht="12.75">
      <c r="A15" s="30" t="s">
        <v>42</v>
      </c>
      <c r="E15" s="31" t="s">
        <v>49</v>
      </c>
    </row>
    <row r="16" spans="1:5" ht="25.5">
      <c r="A16" t="s">
        <v>44</v>
      </c>
      <c r="E16" s="29" t="s">
        <v>45</v>
      </c>
    </row>
    <row r="17" spans="1:16" ht="12.75">
      <c r="A17" s="19" t="s">
        <v>35</v>
      </c>
      <c s="23" t="s">
        <v>12</v>
      </c>
      <c s="23" t="s">
        <v>50</v>
      </c>
      <c s="19" t="s">
        <v>51</v>
      </c>
      <c s="24" t="s">
        <v>52</v>
      </c>
      <c s="25" t="s">
        <v>53</v>
      </c>
      <c s="26">
        <v>1</v>
      </c>
      <c s="27">
        <v>0</v>
      </c>
      <c s="27">
        <f>ROUND(ROUND(H17,2)*ROUND(G17,3),2)</f>
      </c>
      <c r="O17">
        <f>(I17*21)/100</f>
      </c>
      <c t="s">
        <v>13</v>
      </c>
    </row>
    <row r="18" spans="1:5" ht="51">
      <c r="A18" s="28" t="s">
        <v>40</v>
      </c>
      <c r="E18" s="29" t="s">
        <v>54</v>
      </c>
    </row>
    <row r="19" spans="1:5" ht="12.75">
      <c r="A19" s="30" t="s">
        <v>42</v>
      </c>
      <c r="E19" s="31" t="s">
        <v>55</v>
      </c>
    </row>
    <row r="20" spans="1:5" ht="12.75">
      <c r="A20" t="s">
        <v>44</v>
      </c>
      <c r="E20" s="29" t="s">
        <v>56</v>
      </c>
    </row>
    <row r="21" spans="1:16" ht="12.75">
      <c r="A21" s="19" t="s">
        <v>35</v>
      </c>
      <c s="23" t="s">
        <v>23</v>
      </c>
      <c s="23" t="s">
        <v>50</v>
      </c>
      <c s="19" t="s">
        <v>57</v>
      </c>
      <c s="24" t="s">
        <v>52</v>
      </c>
      <c s="25" t="s">
        <v>53</v>
      </c>
      <c s="26">
        <v>1</v>
      </c>
      <c s="27">
        <v>0</v>
      </c>
      <c s="27">
        <f>ROUND(ROUND(H21,2)*ROUND(G21,3),2)</f>
      </c>
      <c r="O21">
        <f>(I21*21)/100</f>
      </c>
      <c t="s">
        <v>13</v>
      </c>
    </row>
    <row r="22" spans="1:5" ht="12.75">
      <c r="A22" s="28" t="s">
        <v>40</v>
      </c>
      <c r="E22" s="29" t="s">
        <v>58</v>
      </c>
    </row>
    <row r="23" spans="1:5" ht="12.75">
      <c r="A23" s="30" t="s">
        <v>42</v>
      </c>
      <c r="E23" s="31" t="s">
        <v>55</v>
      </c>
    </row>
    <row r="24" spans="1:5" ht="12.75">
      <c r="A24" t="s">
        <v>44</v>
      </c>
      <c r="E24" s="29" t="s">
        <v>56</v>
      </c>
    </row>
    <row r="25" spans="1:16" ht="12.75">
      <c r="A25" s="19" t="s">
        <v>35</v>
      </c>
      <c s="23" t="s">
        <v>25</v>
      </c>
      <c s="23" t="s">
        <v>50</v>
      </c>
      <c s="19" t="s">
        <v>59</v>
      </c>
      <c s="24" t="s">
        <v>52</v>
      </c>
      <c s="25" t="s">
        <v>53</v>
      </c>
      <c s="26">
        <v>1</v>
      </c>
      <c s="27">
        <v>0</v>
      </c>
      <c s="27">
        <f>ROUND(ROUND(H25,2)*ROUND(G25,3),2)</f>
      </c>
      <c r="O25">
        <f>(I25*21)/100</f>
      </c>
      <c t="s">
        <v>13</v>
      </c>
    </row>
    <row r="26" spans="1:5" ht="12.75">
      <c r="A26" s="28" t="s">
        <v>40</v>
      </c>
      <c r="E26" s="29" t="s">
        <v>60</v>
      </c>
    </row>
    <row r="27" spans="1:5" ht="76.5">
      <c r="A27" s="30" t="s">
        <v>42</v>
      </c>
      <c r="E27" s="31" t="s">
        <v>61</v>
      </c>
    </row>
    <row r="28" spans="1:5" ht="12.75">
      <c r="A28" t="s">
        <v>44</v>
      </c>
      <c r="E28" s="29" t="s">
        <v>56</v>
      </c>
    </row>
    <row r="29" spans="1:16" ht="12.75">
      <c r="A29" s="19" t="s">
        <v>35</v>
      </c>
      <c s="23" t="s">
        <v>27</v>
      </c>
      <c s="23" t="s">
        <v>50</v>
      </c>
      <c s="19" t="s">
        <v>62</v>
      </c>
      <c s="24" t="s">
        <v>52</v>
      </c>
      <c s="25" t="s">
        <v>53</v>
      </c>
      <c s="26">
        <v>1</v>
      </c>
      <c s="27">
        <v>0</v>
      </c>
      <c s="27">
        <f>ROUND(ROUND(H29,2)*ROUND(G29,3),2)</f>
      </c>
      <c r="O29">
        <f>(I29*21)/100</f>
      </c>
      <c t="s">
        <v>13</v>
      </c>
    </row>
    <row r="30" spans="1:5" ht="12.75">
      <c r="A30" s="28" t="s">
        <v>40</v>
      </c>
      <c r="E30" s="29" t="s">
        <v>63</v>
      </c>
    </row>
    <row r="31" spans="1:5" ht="12.75">
      <c r="A31" s="30" t="s">
        <v>42</v>
      </c>
      <c r="E31" s="31" t="s">
        <v>37</v>
      </c>
    </row>
    <row r="32" spans="1:5" ht="12.75">
      <c r="A32" t="s">
        <v>44</v>
      </c>
      <c r="E32" s="29" t="s">
        <v>56</v>
      </c>
    </row>
    <row r="33" spans="1:16" ht="12.75">
      <c r="A33" s="19" t="s">
        <v>35</v>
      </c>
      <c s="23" t="s">
        <v>64</v>
      </c>
      <c s="23" t="s">
        <v>65</v>
      </c>
      <c s="19" t="s">
        <v>37</v>
      </c>
      <c s="24" t="s">
        <v>66</v>
      </c>
      <c s="25" t="s">
        <v>53</v>
      </c>
      <c s="26">
        <v>1</v>
      </c>
      <c s="27">
        <v>0</v>
      </c>
      <c s="27">
        <f>ROUND(ROUND(H33,2)*ROUND(G33,3),2)</f>
      </c>
      <c r="O33">
        <f>(I33*21)/100</f>
      </c>
      <c t="s">
        <v>13</v>
      </c>
    </row>
    <row r="34" spans="1:5" ht="76.5">
      <c r="A34" s="28" t="s">
        <v>40</v>
      </c>
      <c r="E34" s="29" t="s">
        <v>67</v>
      </c>
    </row>
    <row r="35" spans="1:5" ht="12.75">
      <c r="A35" s="30" t="s">
        <v>42</v>
      </c>
      <c r="E35" s="31" t="s">
        <v>37</v>
      </c>
    </row>
    <row r="36" spans="1:5" ht="12.75">
      <c r="A36" t="s">
        <v>44</v>
      </c>
      <c r="E36" s="29" t="s">
        <v>56</v>
      </c>
    </row>
    <row r="37" spans="1:16" ht="12.75">
      <c r="A37" s="19" t="s">
        <v>35</v>
      </c>
      <c s="23" t="s">
        <v>68</v>
      </c>
      <c s="23" t="s">
        <v>69</v>
      </c>
      <c s="19" t="s">
        <v>37</v>
      </c>
      <c s="24" t="s">
        <v>70</v>
      </c>
      <c s="25" t="s">
        <v>71</v>
      </c>
      <c s="26">
        <v>2</v>
      </c>
      <c s="27">
        <v>0</v>
      </c>
      <c s="27">
        <f>ROUND(ROUND(H37,2)*ROUND(G37,3),2)</f>
      </c>
      <c r="O37">
        <f>(I37*21)/100</f>
      </c>
      <c t="s">
        <v>13</v>
      </c>
    </row>
    <row r="38" spans="1:5" ht="25.5">
      <c r="A38" s="28" t="s">
        <v>40</v>
      </c>
      <c r="E38" s="29" t="s">
        <v>72</v>
      </c>
    </row>
    <row r="39" spans="1:5" ht="12.75">
      <c r="A39" s="30" t="s">
        <v>42</v>
      </c>
      <c r="E39" s="31" t="s">
        <v>37</v>
      </c>
    </row>
    <row r="40" spans="1:5" ht="89.25">
      <c r="A40" t="s">
        <v>44</v>
      </c>
      <c r="E40" s="29" t="s">
        <v>73</v>
      </c>
    </row>
    <row r="41" spans="1:18" ht="12.75" customHeight="1">
      <c r="A41" s="5" t="s">
        <v>33</v>
      </c>
      <c s="5"/>
      <c s="34" t="s">
        <v>19</v>
      </c>
      <c s="5"/>
      <c s="21" t="s">
        <v>74</v>
      </c>
      <c s="5"/>
      <c s="5"/>
      <c s="5"/>
      <c s="35">
        <f>0+Q41</f>
      </c>
      <c r="O41">
        <f>0+R41</f>
      </c>
      <c r="Q41">
        <f>0+I42+I46+I50+I54</f>
      </c>
      <c>
        <f>0+O42+O46+O50+O54</f>
      </c>
    </row>
    <row r="42" spans="1:16" ht="12.75">
      <c r="A42" s="19" t="s">
        <v>35</v>
      </c>
      <c s="23" t="s">
        <v>30</v>
      </c>
      <c s="23" t="s">
        <v>75</v>
      </c>
      <c s="19" t="s">
        <v>37</v>
      </c>
      <c s="24" t="s">
        <v>76</v>
      </c>
      <c s="25" t="s">
        <v>77</v>
      </c>
      <c s="26">
        <v>165.9</v>
      </c>
      <c s="27">
        <v>0</v>
      </c>
      <c s="27">
        <f>ROUND(ROUND(H42,2)*ROUND(G42,3),2)</f>
      </c>
      <c r="O42">
        <f>(I42*21)/100</f>
      </c>
      <c t="s">
        <v>13</v>
      </c>
    </row>
    <row r="43" spans="1:5" ht="25.5">
      <c r="A43" s="28" t="s">
        <v>40</v>
      </c>
      <c r="E43" s="29" t="s">
        <v>78</v>
      </c>
    </row>
    <row r="44" spans="1:5" ht="12.75">
      <c r="A44" s="30" t="s">
        <v>42</v>
      </c>
      <c r="E44" s="31" t="s">
        <v>79</v>
      </c>
    </row>
    <row r="45" spans="1:5" ht="63.75">
      <c r="A45" t="s">
        <v>44</v>
      </c>
      <c r="E45" s="29" t="s">
        <v>80</v>
      </c>
    </row>
    <row r="46" spans="1:16" ht="12.75">
      <c r="A46" s="19" t="s">
        <v>35</v>
      </c>
      <c s="23" t="s">
        <v>32</v>
      </c>
      <c s="23" t="s">
        <v>81</v>
      </c>
      <c s="19" t="s">
        <v>37</v>
      </c>
      <c s="24" t="s">
        <v>82</v>
      </c>
      <c s="25" t="s">
        <v>83</v>
      </c>
      <c s="26">
        <v>326.6</v>
      </c>
      <c s="27">
        <v>0</v>
      </c>
      <c s="27">
        <f>ROUND(ROUND(H46,2)*ROUND(G46,3),2)</f>
      </c>
      <c r="O46">
        <f>(I46*21)/100</f>
      </c>
      <c t="s">
        <v>13</v>
      </c>
    </row>
    <row r="47" spans="1:5" ht="12.75">
      <c r="A47" s="28" t="s">
        <v>40</v>
      </c>
      <c r="E47" s="29" t="s">
        <v>84</v>
      </c>
    </row>
    <row r="48" spans="1:5" ht="51">
      <c r="A48" s="30" t="s">
        <v>42</v>
      </c>
      <c r="E48" s="31" t="s">
        <v>85</v>
      </c>
    </row>
    <row r="49" spans="1:5" ht="25.5">
      <c r="A49" t="s">
        <v>44</v>
      </c>
      <c r="E49" s="29" t="s">
        <v>86</v>
      </c>
    </row>
    <row r="50" spans="1:16" ht="12.75">
      <c r="A50" s="19" t="s">
        <v>35</v>
      </c>
      <c s="23" t="s">
        <v>87</v>
      </c>
      <c s="23" t="s">
        <v>88</v>
      </c>
      <c s="19" t="s">
        <v>37</v>
      </c>
      <c s="24" t="s">
        <v>89</v>
      </c>
      <c s="25" t="s">
        <v>90</v>
      </c>
      <c s="26">
        <v>37.5</v>
      </c>
      <c s="27">
        <v>0</v>
      </c>
      <c s="27">
        <f>ROUND(ROUND(H50,2)*ROUND(G50,3),2)</f>
      </c>
      <c r="O50">
        <f>(I50*21)/100</f>
      </c>
      <c t="s">
        <v>13</v>
      </c>
    </row>
    <row r="51" spans="1:5" ht="12.75">
      <c r="A51" s="28" t="s">
        <v>40</v>
      </c>
      <c r="E51" s="29" t="s">
        <v>91</v>
      </c>
    </row>
    <row r="52" spans="1:5" ht="12.75">
      <c r="A52" s="30" t="s">
        <v>42</v>
      </c>
      <c r="E52" s="31" t="s">
        <v>92</v>
      </c>
    </row>
    <row r="53" spans="1:5" ht="63.75">
      <c r="A53" t="s">
        <v>44</v>
      </c>
      <c r="E53" s="29" t="s">
        <v>93</v>
      </c>
    </row>
    <row r="54" spans="1:16" ht="12.75">
      <c r="A54" s="19" t="s">
        <v>35</v>
      </c>
      <c s="23" t="s">
        <v>94</v>
      </c>
      <c s="23" t="s">
        <v>95</v>
      </c>
      <c s="19" t="s">
        <v>37</v>
      </c>
      <c s="24" t="s">
        <v>96</v>
      </c>
      <c s="25" t="s">
        <v>71</v>
      </c>
      <c s="26">
        <v>2</v>
      </c>
      <c s="27">
        <v>0</v>
      </c>
      <c s="27">
        <f>ROUND(ROUND(H54,2)*ROUND(G54,3),2)</f>
      </c>
      <c r="O54">
        <f>(I54*21)/100</f>
      </c>
      <c t="s">
        <v>13</v>
      </c>
    </row>
    <row r="55" spans="1:5" ht="12.75">
      <c r="A55" s="28" t="s">
        <v>40</v>
      </c>
      <c r="E55" s="29" t="s">
        <v>91</v>
      </c>
    </row>
    <row r="56" spans="1:5" ht="12.75">
      <c r="A56" s="30" t="s">
        <v>42</v>
      </c>
      <c r="E56" s="31" t="s">
        <v>97</v>
      </c>
    </row>
    <row r="57" spans="1:5" ht="63.75">
      <c r="A57" t="s">
        <v>44</v>
      </c>
      <c r="E57" s="29" t="s">
        <v>93</v>
      </c>
    </row>
    <row r="58" spans="1:18" ht="12.75" customHeight="1">
      <c r="A58" s="5" t="s">
        <v>33</v>
      </c>
      <c s="5"/>
      <c s="34" t="s">
        <v>25</v>
      </c>
      <c s="5"/>
      <c s="21" t="s">
        <v>98</v>
      </c>
      <c s="5"/>
      <c s="5"/>
      <c s="5"/>
      <c s="35">
        <f>0+Q58</f>
      </c>
      <c r="O58">
        <f>0+R58</f>
      </c>
      <c r="Q58">
        <f>0+I59+I63+I67+I71+I75+I79+I83+I87+I91</f>
      </c>
      <c>
        <f>0+O59+O63+O67+O71+O75+O79+O83+O87+O91</f>
      </c>
    </row>
    <row r="59" spans="1:16" ht="12.75">
      <c r="A59" s="19" t="s">
        <v>35</v>
      </c>
      <c s="23" t="s">
        <v>99</v>
      </c>
      <c s="23" t="s">
        <v>100</v>
      </c>
      <c s="19" t="s">
        <v>37</v>
      </c>
      <c s="24" t="s">
        <v>101</v>
      </c>
      <c s="25" t="s">
        <v>90</v>
      </c>
      <c s="26">
        <v>37.5</v>
      </c>
      <c s="27">
        <v>0</v>
      </c>
      <c s="27">
        <f>ROUND(ROUND(H59,2)*ROUND(G59,3),2)</f>
      </c>
      <c r="O59">
        <f>(I59*21)/100</f>
      </c>
      <c t="s">
        <v>13</v>
      </c>
    </row>
    <row r="60" spans="1:5" ht="12.75">
      <c r="A60" s="28" t="s">
        <v>40</v>
      </c>
      <c r="E60" s="29" t="s">
        <v>102</v>
      </c>
    </row>
    <row r="61" spans="1:5" ht="12.75">
      <c r="A61" s="30" t="s">
        <v>42</v>
      </c>
      <c r="E61" s="31" t="s">
        <v>92</v>
      </c>
    </row>
    <row r="62" spans="1:5" ht="102">
      <c r="A62" t="s">
        <v>44</v>
      </c>
      <c r="E62" s="29" t="s">
        <v>103</v>
      </c>
    </row>
    <row r="63" spans="1:16" ht="12.75">
      <c r="A63" s="19" t="s">
        <v>35</v>
      </c>
      <c s="23" t="s">
        <v>104</v>
      </c>
      <c s="23" t="s">
        <v>105</v>
      </c>
      <c s="19" t="s">
        <v>51</v>
      </c>
      <c s="24" t="s">
        <v>106</v>
      </c>
      <c s="25" t="s">
        <v>90</v>
      </c>
      <c s="26">
        <v>1659</v>
      </c>
      <c s="27">
        <v>0</v>
      </c>
      <c s="27">
        <f>ROUND(ROUND(H63,2)*ROUND(G63,3),2)</f>
      </c>
      <c r="O63">
        <f>(I63*21)/100</f>
      </c>
      <c t="s">
        <v>13</v>
      </c>
    </row>
    <row r="64" spans="1:5" ht="12.75">
      <c r="A64" s="28" t="s">
        <v>40</v>
      </c>
      <c r="E64" s="29" t="s">
        <v>107</v>
      </c>
    </row>
    <row r="65" spans="1:5" ht="12.75">
      <c r="A65" s="30" t="s">
        <v>42</v>
      </c>
      <c r="E65" s="31" t="s">
        <v>108</v>
      </c>
    </row>
    <row r="66" spans="1:5" ht="51">
      <c r="A66" t="s">
        <v>44</v>
      </c>
      <c r="E66" s="29" t="s">
        <v>109</v>
      </c>
    </row>
    <row r="67" spans="1:16" ht="12.75">
      <c r="A67" s="19" t="s">
        <v>35</v>
      </c>
      <c s="23" t="s">
        <v>110</v>
      </c>
      <c s="23" t="s">
        <v>105</v>
      </c>
      <c s="19" t="s">
        <v>57</v>
      </c>
      <c s="24" t="s">
        <v>106</v>
      </c>
      <c s="25" t="s">
        <v>90</v>
      </c>
      <c s="26">
        <v>1659</v>
      </c>
      <c s="27">
        <v>0</v>
      </c>
      <c s="27">
        <f>ROUND(ROUND(H67,2)*ROUND(G67,3),2)</f>
      </c>
      <c r="O67">
        <f>(I67*21)/100</f>
      </c>
      <c t="s">
        <v>13</v>
      </c>
    </row>
    <row r="68" spans="1:5" ht="12.75">
      <c r="A68" s="28" t="s">
        <v>40</v>
      </c>
      <c r="E68" s="29" t="s">
        <v>111</v>
      </c>
    </row>
    <row r="69" spans="1:5" ht="12.75">
      <c r="A69" s="30" t="s">
        <v>42</v>
      </c>
      <c r="E69" s="31" t="s">
        <v>108</v>
      </c>
    </row>
    <row r="70" spans="1:5" ht="51">
      <c r="A70" t="s">
        <v>44</v>
      </c>
      <c r="E70" s="29" t="s">
        <v>109</v>
      </c>
    </row>
    <row r="71" spans="1:16" ht="12.75">
      <c r="A71" s="19" t="s">
        <v>35</v>
      </c>
      <c s="23" t="s">
        <v>112</v>
      </c>
      <c s="23" t="s">
        <v>113</v>
      </c>
      <c s="19" t="s">
        <v>37</v>
      </c>
      <c s="24" t="s">
        <v>114</v>
      </c>
      <c s="25" t="s">
        <v>90</v>
      </c>
      <c s="26">
        <v>333.56</v>
      </c>
      <c s="27">
        <v>0</v>
      </c>
      <c s="27">
        <f>ROUND(ROUND(H71,2)*ROUND(G71,3),2)</f>
      </c>
      <c r="O71">
        <f>(I71*21)/100</f>
      </c>
      <c t="s">
        <v>13</v>
      </c>
    </row>
    <row r="72" spans="1:5" ht="12.75">
      <c r="A72" s="28" t="s">
        <v>40</v>
      </c>
      <c r="E72" s="29" t="s">
        <v>115</v>
      </c>
    </row>
    <row r="73" spans="1:5" ht="12.75">
      <c r="A73" s="30" t="s">
        <v>42</v>
      </c>
      <c r="E73" s="31" t="s">
        <v>116</v>
      </c>
    </row>
    <row r="74" spans="1:5" ht="51">
      <c r="A74" t="s">
        <v>44</v>
      </c>
      <c r="E74" s="29" t="s">
        <v>109</v>
      </c>
    </row>
    <row r="75" spans="1:16" ht="12.75">
      <c r="A75" s="19" t="s">
        <v>35</v>
      </c>
      <c s="23" t="s">
        <v>117</v>
      </c>
      <c s="23" t="s">
        <v>118</v>
      </c>
      <c s="19" t="s">
        <v>37</v>
      </c>
      <c s="24" t="s">
        <v>119</v>
      </c>
      <c s="25" t="s">
        <v>90</v>
      </c>
      <c s="26">
        <v>696</v>
      </c>
      <c s="27">
        <v>0</v>
      </c>
      <c s="27">
        <f>ROUND(ROUND(H75,2)*ROUND(G75,3),2)</f>
      </c>
      <c r="O75">
        <f>(I75*21)/100</f>
      </c>
      <c t="s">
        <v>13</v>
      </c>
    </row>
    <row r="76" spans="1:5" ht="12.75">
      <c r="A76" s="28" t="s">
        <v>40</v>
      </c>
      <c r="E76" s="29" t="s">
        <v>120</v>
      </c>
    </row>
    <row r="77" spans="1:5" ht="12.75">
      <c r="A77" s="30" t="s">
        <v>42</v>
      </c>
      <c r="E77" s="31" t="s">
        <v>121</v>
      </c>
    </row>
    <row r="78" spans="1:5" ht="51">
      <c r="A78" t="s">
        <v>44</v>
      </c>
      <c r="E78" s="29" t="s">
        <v>122</v>
      </c>
    </row>
    <row r="79" spans="1:16" ht="12.75">
      <c r="A79" s="19" t="s">
        <v>35</v>
      </c>
      <c s="23" t="s">
        <v>123</v>
      </c>
      <c s="23" t="s">
        <v>124</v>
      </c>
      <c s="19" t="s">
        <v>37</v>
      </c>
      <c s="24" t="s">
        <v>125</v>
      </c>
      <c s="25" t="s">
        <v>90</v>
      </c>
      <c s="26">
        <v>971.8</v>
      </c>
      <c s="27">
        <v>0</v>
      </c>
      <c s="27">
        <f>ROUND(ROUND(H79,2)*ROUND(G79,3),2)</f>
      </c>
      <c r="O79">
        <f>(I79*21)/100</f>
      </c>
      <c t="s">
        <v>13</v>
      </c>
    </row>
    <row r="80" spans="1:5" ht="12.75">
      <c r="A80" s="28" t="s">
        <v>40</v>
      </c>
      <c r="E80" s="29" t="s">
        <v>126</v>
      </c>
    </row>
    <row r="81" spans="1:5" ht="12.75">
      <c r="A81" s="30" t="s">
        <v>42</v>
      </c>
      <c r="E81" s="31" t="s">
        <v>127</v>
      </c>
    </row>
    <row r="82" spans="1:5" ht="102">
      <c r="A82" t="s">
        <v>44</v>
      </c>
      <c r="E82" s="29" t="s">
        <v>128</v>
      </c>
    </row>
    <row r="83" spans="1:16" ht="12.75">
      <c r="A83" s="19" t="s">
        <v>35</v>
      </c>
      <c s="23" t="s">
        <v>129</v>
      </c>
      <c s="23" t="s">
        <v>130</v>
      </c>
      <c s="19" t="s">
        <v>37</v>
      </c>
      <c s="24" t="s">
        <v>131</v>
      </c>
      <c s="25" t="s">
        <v>90</v>
      </c>
      <c s="26">
        <v>333.56</v>
      </c>
      <c s="27">
        <v>0</v>
      </c>
      <c s="27">
        <f>ROUND(ROUND(H83,2)*ROUND(G83,3),2)</f>
      </c>
      <c r="O83">
        <f>(I83*21)/100</f>
      </c>
      <c t="s">
        <v>13</v>
      </c>
    </row>
    <row r="84" spans="1:5" ht="12.75">
      <c r="A84" s="28" t="s">
        <v>40</v>
      </c>
      <c r="E84" s="29" t="s">
        <v>132</v>
      </c>
    </row>
    <row r="85" spans="1:5" ht="12.75">
      <c r="A85" s="30" t="s">
        <v>42</v>
      </c>
      <c r="E85" s="31" t="s">
        <v>116</v>
      </c>
    </row>
    <row r="86" spans="1:5" ht="51">
      <c r="A86" t="s">
        <v>44</v>
      </c>
      <c r="E86" s="29" t="s">
        <v>133</v>
      </c>
    </row>
    <row r="87" spans="1:16" ht="12.75">
      <c r="A87" s="19" t="s">
        <v>35</v>
      </c>
      <c s="23" t="s">
        <v>134</v>
      </c>
      <c s="23" t="s">
        <v>135</v>
      </c>
      <c s="19" t="s">
        <v>37</v>
      </c>
      <c s="24" t="s">
        <v>136</v>
      </c>
      <c s="25" t="s">
        <v>77</v>
      </c>
      <c s="26">
        <v>66.36</v>
      </c>
      <c s="27">
        <v>0</v>
      </c>
      <c s="27">
        <f>ROUND(ROUND(H87,2)*ROUND(G87,3),2)</f>
      </c>
      <c r="O87">
        <f>(I87*21)/100</f>
      </c>
      <c t="s">
        <v>13</v>
      </c>
    </row>
    <row r="88" spans="1:5" ht="12.75">
      <c r="A88" s="28" t="s">
        <v>40</v>
      </c>
      <c r="E88" s="29" t="s">
        <v>137</v>
      </c>
    </row>
    <row r="89" spans="1:5" ht="12.75">
      <c r="A89" s="30" t="s">
        <v>42</v>
      </c>
      <c r="E89" s="31" t="s">
        <v>138</v>
      </c>
    </row>
    <row r="90" spans="1:5" ht="204">
      <c r="A90" t="s">
        <v>44</v>
      </c>
      <c r="E90" s="29" t="s">
        <v>139</v>
      </c>
    </row>
    <row r="91" spans="1:16" ht="12.75">
      <c r="A91" s="19" t="s">
        <v>35</v>
      </c>
      <c s="23" t="s">
        <v>140</v>
      </c>
      <c s="23" t="s">
        <v>141</v>
      </c>
      <c s="19" t="s">
        <v>37</v>
      </c>
      <c s="24" t="s">
        <v>142</v>
      </c>
      <c s="25" t="s">
        <v>77</v>
      </c>
      <c s="26">
        <v>99.54</v>
      </c>
      <c s="27">
        <v>0</v>
      </c>
      <c s="27">
        <f>ROUND(ROUND(H91,2)*ROUND(G91,3),2)</f>
      </c>
      <c r="O91">
        <f>(I91*21)/100</f>
      </c>
      <c t="s">
        <v>13</v>
      </c>
    </row>
    <row r="92" spans="1:5" ht="12.75">
      <c r="A92" s="28" t="s">
        <v>40</v>
      </c>
      <c r="E92" s="29" t="s">
        <v>143</v>
      </c>
    </row>
    <row r="93" spans="1:5" ht="12.75">
      <c r="A93" s="30" t="s">
        <v>42</v>
      </c>
      <c r="E93" s="31" t="s">
        <v>144</v>
      </c>
    </row>
    <row r="94" spans="1:5" ht="204">
      <c r="A94" t="s">
        <v>44</v>
      </c>
      <c r="E94" s="29" t="s">
        <v>139</v>
      </c>
    </row>
    <row r="95" spans="1:18" ht="12.75" customHeight="1">
      <c r="A95" s="5" t="s">
        <v>33</v>
      </c>
      <c s="5"/>
      <c s="34" t="s">
        <v>30</v>
      </c>
      <c s="5"/>
      <c s="21" t="s">
        <v>145</v>
      </c>
      <c s="5"/>
      <c s="5"/>
      <c s="5"/>
      <c s="35">
        <f>0+Q95</f>
      </c>
      <c r="O95">
        <f>0+R95</f>
      </c>
      <c r="Q95">
        <f>0+I96+I100+I104+I108+I112+I116+I120</f>
      </c>
      <c>
        <f>0+O96+O100+O104+O108+O112+O116+O120</f>
      </c>
    </row>
    <row r="96" spans="1:16" ht="12.75">
      <c r="A96" s="19" t="s">
        <v>35</v>
      </c>
      <c s="23" t="s">
        <v>146</v>
      </c>
      <c s="23" t="s">
        <v>147</v>
      </c>
      <c s="19" t="s">
        <v>37</v>
      </c>
      <c s="24" t="s">
        <v>148</v>
      </c>
      <c s="25" t="s">
        <v>71</v>
      </c>
      <c s="26">
        <v>8</v>
      </c>
      <c s="27">
        <v>0</v>
      </c>
      <c s="27">
        <f>ROUND(ROUND(H96,2)*ROUND(G96,3),2)</f>
      </c>
      <c r="O96">
        <f>(I96*21)/100</f>
      </c>
      <c t="s">
        <v>13</v>
      </c>
    </row>
    <row r="97" spans="1:5" ht="12.75">
      <c r="A97" s="28" t="s">
        <v>40</v>
      </c>
      <c r="E97" s="29" t="s">
        <v>149</v>
      </c>
    </row>
    <row r="98" spans="1:5" ht="12.75">
      <c r="A98" s="30" t="s">
        <v>42</v>
      </c>
      <c r="E98" s="31" t="s">
        <v>150</v>
      </c>
    </row>
    <row r="99" spans="1:5" ht="51">
      <c r="A99" t="s">
        <v>44</v>
      </c>
      <c r="E99" s="29" t="s">
        <v>151</v>
      </c>
    </row>
    <row r="100" spans="1:16" ht="25.5">
      <c r="A100" s="19" t="s">
        <v>35</v>
      </c>
      <c s="23" t="s">
        <v>152</v>
      </c>
      <c s="23" t="s">
        <v>153</v>
      </c>
      <c s="19" t="s">
        <v>51</v>
      </c>
      <c s="24" t="s">
        <v>154</v>
      </c>
      <c s="25" t="s">
        <v>90</v>
      </c>
      <c s="26">
        <v>20.625</v>
      </c>
      <c s="27">
        <v>0</v>
      </c>
      <c s="27">
        <f>ROUND(ROUND(H100,2)*ROUND(G100,3),2)</f>
      </c>
      <c r="O100">
        <f>(I100*21)/100</f>
      </c>
      <c t="s">
        <v>13</v>
      </c>
    </row>
    <row r="101" spans="1:5" ht="25.5">
      <c r="A101" s="28" t="s">
        <v>40</v>
      </c>
      <c r="E101" s="29" t="s">
        <v>155</v>
      </c>
    </row>
    <row r="102" spans="1:5" ht="12.75">
      <c r="A102" s="30" t="s">
        <v>42</v>
      </c>
      <c r="E102" s="31" t="s">
        <v>156</v>
      </c>
    </row>
    <row r="103" spans="1:5" ht="38.25">
      <c r="A103" t="s">
        <v>44</v>
      </c>
      <c r="E103" s="29" t="s">
        <v>157</v>
      </c>
    </row>
    <row r="104" spans="1:16" ht="25.5">
      <c r="A104" s="19" t="s">
        <v>35</v>
      </c>
      <c s="23" t="s">
        <v>158</v>
      </c>
      <c s="23" t="s">
        <v>159</v>
      </c>
      <c s="19" t="s">
        <v>37</v>
      </c>
      <c s="24" t="s">
        <v>160</v>
      </c>
      <c s="25" t="s">
        <v>90</v>
      </c>
      <c s="26">
        <v>89.988</v>
      </c>
      <c s="27">
        <v>0</v>
      </c>
      <c s="27">
        <f>ROUND(ROUND(H104,2)*ROUND(G104,3),2)</f>
      </c>
      <c r="O104">
        <f>(I104*21)/100</f>
      </c>
      <c t="s">
        <v>13</v>
      </c>
    </row>
    <row r="105" spans="1:5" ht="38.25">
      <c r="A105" s="28" t="s">
        <v>40</v>
      </c>
      <c r="E105" s="29" t="s">
        <v>161</v>
      </c>
    </row>
    <row r="106" spans="1:5" ht="63.75">
      <c r="A106" s="30" t="s">
        <v>42</v>
      </c>
      <c r="E106" s="31" t="s">
        <v>162</v>
      </c>
    </row>
    <row r="107" spans="1:5" ht="38.25">
      <c r="A107" t="s">
        <v>44</v>
      </c>
      <c r="E107" s="29" t="s">
        <v>157</v>
      </c>
    </row>
    <row r="108" spans="1:16" ht="25.5">
      <c r="A108" s="19" t="s">
        <v>35</v>
      </c>
      <c s="23" t="s">
        <v>163</v>
      </c>
      <c s="23" t="s">
        <v>164</v>
      </c>
      <c s="19" t="s">
        <v>37</v>
      </c>
      <c s="24" t="s">
        <v>165</v>
      </c>
      <c s="25" t="s">
        <v>90</v>
      </c>
      <c s="26">
        <v>5</v>
      </c>
      <c s="27">
        <v>0</v>
      </c>
      <c s="27">
        <f>ROUND(ROUND(H108,2)*ROUND(G108,3),2)</f>
      </c>
      <c r="O108">
        <f>(I108*21)/100</f>
      </c>
      <c t="s">
        <v>13</v>
      </c>
    </row>
    <row r="109" spans="1:5" ht="12.75">
      <c r="A109" s="28" t="s">
        <v>40</v>
      </c>
      <c r="E109" s="29" t="s">
        <v>166</v>
      </c>
    </row>
    <row r="110" spans="1:5" ht="12.75">
      <c r="A110" s="30" t="s">
        <v>42</v>
      </c>
      <c r="E110" s="31" t="s">
        <v>167</v>
      </c>
    </row>
    <row r="111" spans="1:5" ht="12.75">
      <c r="A111" t="s">
        <v>44</v>
      </c>
      <c r="E111" s="29" t="s">
        <v>168</v>
      </c>
    </row>
    <row r="112" spans="1:16" ht="12.75">
      <c r="A112" s="19" t="s">
        <v>35</v>
      </c>
      <c s="23" t="s">
        <v>169</v>
      </c>
      <c s="23" t="s">
        <v>170</v>
      </c>
      <c s="19" t="s">
        <v>37</v>
      </c>
      <c s="24" t="s">
        <v>171</v>
      </c>
      <c s="25" t="s">
        <v>90</v>
      </c>
      <c s="26">
        <v>5</v>
      </c>
      <c s="27">
        <v>0</v>
      </c>
      <c s="27">
        <f>ROUND(ROUND(H112,2)*ROUND(G112,3),2)</f>
      </c>
      <c r="O112">
        <f>(I112*21)/100</f>
      </c>
      <c t="s">
        <v>13</v>
      </c>
    </row>
    <row r="113" spans="1:5" ht="12.75">
      <c r="A113" s="28" t="s">
        <v>40</v>
      </c>
      <c r="E113" s="29" t="s">
        <v>91</v>
      </c>
    </row>
    <row r="114" spans="1:5" ht="12.75">
      <c r="A114" s="30" t="s">
        <v>42</v>
      </c>
      <c r="E114" s="31" t="s">
        <v>167</v>
      </c>
    </row>
    <row r="115" spans="1:5" ht="12.75">
      <c r="A115" t="s">
        <v>44</v>
      </c>
      <c r="E115" s="29" t="s">
        <v>172</v>
      </c>
    </row>
    <row r="116" spans="1:16" ht="12.75">
      <c r="A116" s="19" t="s">
        <v>35</v>
      </c>
      <c s="23" t="s">
        <v>173</v>
      </c>
      <c s="23" t="s">
        <v>174</v>
      </c>
      <c s="19" t="s">
        <v>37</v>
      </c>
      <c s="24" t="s">
        <v>175</v>
      </c>
      <c s="25" t="s">
        <v>83</v>
      </c>
      <c s="26">
        <v>326.6</v>
      </c>
      <c s="27">
        <v>0</v>
      </c>
      <c s="27">
        <f>ROUND(ROUND(H116,2)*ROUND(G116,3),2)</f>
      </c>
      <c r="O116">
        <f>(I116*21)/100</f>
      </c>
      <c t="s">
        <v>13</v>
      </c>
    </row>
    <row r="117" spans="1:5" ht="12.75">
      <c r="A117" s="28" t="s">
        <v>40</v>
      </c>
      <c r="E117" s="29" t="s">
        <v>176</v>
      </c>
    </row>
    <row r="118" spans="1:5" ht="51">
      <c r="A118" s="30" t="s">
        <v>42</v>
      </c>
      <c r="E118" s="31" t="s">
        <v>85</v>
      </c>
    </row>
    <row r="119" spans="1:5" ht="38.25">
      <c r="A119" t="s">
        <v>44</v>
      </c>
      <c r="E119" s="29" t="s">
        <v>177</v>
      </c>
    </row>
    <row r="120" spans="1:16" ht="12.75">
      <c r="A120" s="19" t="s">
        <v>35</v>
      </c>
      <c s="23" t="s">
        <v>178</v>
      </c>
      <c s="23" t="s">
        <v>179</v>
      </c>
      <c s="19" t="s">
        <v>37</v>
      </c>
      <c s="24" t="s">
        <v>180</v>
      </c>
      <c s="25" t="s">
        <v>90</v>
      </c>
      <c s="26">
        <v>1659</v>
      </c>
      <c s="27">
        <v>0</v>
      </c>
      <c s="27">
        <f>ROUND(ROUND(H120,2)*ROUND(G120,3),2)</f>
      </c>
      <c r="O120">
        <f>(I120*21)/100</f>
      </c>
      <c t="s">
        <v>13</v>
      </c>
    </row>
    <row r="121" spans="1:5" ht="12.75">
      <c r="A121" s="28" t="s">
        <v>40</v>
      </c>
      <c r="E121" s="29" t="s">
        <v>91</v>
      </c>
    </row>
    <row r="122" spans="1:5" ht="12.75">
      <c r="A122" s="30" t="s">
        <v>42</v>
      </c>
      <c r="E122" s="31" t="s">
        <v>181</v>
      </c>
    </row>
    <row r="123" spans="1:5" ht="25.5">
      <c r="A123" t="s">
        <v>44</v>
      </c>
      <c r="E123" s="29" t="s">
        <v>182</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